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hisWorkbook"/>
  <mc:AlternateContent xmlns:mc="http://schemas.openxmlformats.org/markup-compatibility/2006">
    <mc:Choice Requires="x15">
      <x15ac:absPath xmlns:x15ac="http://schemas.microsoft.com/office/spreadsheetml/2010/11/ac" url="C:\Users\kaall\Dropbox\Keith-Server\Career\Companies\Enstruct\Technology\Website\Website - 20200713\Free Downloads\"/>
    </mc:Choice>
  </mc:AlternateContent>
  <xr:revisionPtr revIDLastSave="0" documentId="13_ncr:1_{414E8C29-A9E8-4EBF-A0C8-17DA4B1212AF}" xr6:coauthVersionLast="45" xr6:coauthVersionMax="45" xr10:uidLastSave="{00000000-0000-0000-0000-000000000000}"/>
  <bookViews>
    <workbookView xWindow="12165" yWindow="750" windowWidth="19875" windowHeight="20550" xr2:uid="{00000000-000D-0000-FFFF-FFFF00000000}"/>
  </bookViews>
  <sheets>
    <sheet name="Non-Participating Liq Pref"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 i="3" l="1"/>
  <c r="D20" i="3"/>
  <c r="D22" i="3" s="1"/>
  <c r="E9" i="3"/>
  <c r="E21" i="3" s="1"/>
  <c r="J6" i="3"/>
  <c r="D11" i="3" s="1"/>
  <c r="D15" i="3" s="1"/>
  <c r="J5" i="3"/>
  <c r="D10" i="3" s="1"/>
  <c r="D14" i="3" s="1"/>
  <c r="D23" i="3" l="1"/>
  <c r="E20" i="3"/>
  <c r="E23" i="3" s="1"/>
  <c r="F9" i="3"/>
  <c r="E11" i="3"/>
  <c r="E15" i="3" s="1"/>
  <c r="D12" i="3"/>
  <c r="D13" i="3" s="1"/>
  <c r="F21" i="3"/>
  <c r="E10" i="3"/>
  <c r="E14" i="3" s="1"/>
  <c r="F10" i="3"/>
  <c r="F14" i="3" s="1"/>
  <c r="F20" i="3"/>
  <c r="E22" i="3" l="1"/>
  <c r="F11" i="3"/>
  <c r="F15" i="3" s="1"/>
  <c r="G9" i="3"/>
  <c r="E12" i="3"/>
  <c r="E13" i="3" s="1"/>
  <c r="F23" i="3"/>
  <c r="F22" i="3"/>
  <c r="F12" i="3" l="1"/>
  <c r="F13" i="3" s="1"/>
  <c r="G20" i="3"/>
  <c r="G10" i="3"/>
  <c r="G11" i="3"/>
  <c r="G15" i="3" s="1"/>
  <c r="G21" i="3"/>
  <c r="H9" i="3"/>
  <c r="D16" i="3"/>
  <c r="D17" i="3"/>
  <c r="D18" i="3"/>
  <c r="H21" i="3" l="1"/>
  <c r="H11" i="3"/>
  <c r="H15" i="3" s="1"/>
  <c r="H10" i="3"/>
  <c r="I9" i="3"/>
  <c r="H20" i="3"/>
  <c r="G14" i="3"/>
  <c r="G18" i="3" s="1"/>
  <c r="G12" i="3"/>
  <c r="G13" i="3" s="1"/>
  <c r="G23" i="3"/>
  <c r="G22" i="3"/>
  <c r="F17" i="3"/>
  <c r="F16" i="3"/>
  <c r="F18" i="3"/>
  <c r="E17" i="3"/>
  <c r="E16" i="3"/>
  <c r="E18" i="3"/>
  <c r="G17" i="3" l="1"/>
  <c r="G16" i="3"/>
  <c r="H23" i="3"/>
  <c r="H22" i="3"/>
  <c r="I10" i="3"/>
  <c r="I11" i="3"/>
  <c r="I15" i="3" s="1"/>
  <c r="J9" i="3"/>
  <c r="I21" i="3"/>
  <c r="I20" i="3"/>
  <c r="H14" i="3"/>
  <c r="H18" i="3" s="1"/>
  <c r="H12" i="3"/>
  <c r="H13" i="3" s="1"/>
  <c r="I22" i="3" l="1"/>
  <c r="I23" i="3"/>
  <c r="J10" i="3"/>
  <c r="J21" i="3"/>
  <c r="K9" i="3"/>
  <c r="J11" i="3"/>
  <c r="J15" i="3" s="1"/>
  <c r="J20" i="3"/>
  <c r="I14" i="3"/>
  <c r="I18" i="3" s="1"/>
  <c r="I12" i="3"/>
  <c r="I13" i="3" s="1"/>
  <c r="H16" i="3"/>
  <c r="H17" i="3"/>
  <c r="I16" i="3" l="1"/>
  <c r="I17" i="3"/>
  <c r="K20" i="3"/>
  <c r="L9" i="3"/>
  <c r="K21" i="3"/>
  <c r="K11" i="3"/>
  <c r="K15" i="3" s="1"/>
  <c r="K10" i="3"/>
  <c r="J14" i="3"/>
  <c r="J16" i="3" s="1"/>
  <c r="J12" i="3"/>
  <c r="J13" i="3" s="1"/>
  <c r="J22" i="3"/>
  <c r="J23" i="3"/>
  <c r="K14" i="3" l="1"/>
  <c r="K16" i="3" s="1"/>
  <c r="K12" i="3"/>
  <c r="K13" i="3" s="1"/>
  <c r="J17" i="3"/>
  <c r="L21" i="3"/>
  <c r="L20" i="3"/>
  <c r="L11" i="3"/>
  <c r="L15" i="3" s="1"/>
  <c r="M9" i="3"/>
  <c r="L10" i="3"/>
  <c r="J18" i="3"/>
  <c r="K23" i="3"/>
  <c r="K22" i="3"/>
  <c r="K18" i="3" l="1"/>
  <c r="K17" i="3"/>
  <c r="L22" i="3"/>
  <c r="L23" i="3"/>
  <c r="M21" i="3"/>
  <c r="M11" i="3"/>
  <c r="M15" i="3" s="1"/>
  <c r="M20" i="3"/>
  <c r="M10" i="3"/>
  <c r="N9" i="3"/>
  <c r="L14" i="3"/>
  <c r="L17" i="3" s="1"/>
  <c r="L12" i="3"/>
  <c r="L13" i="3" s="1"/>
  <c r="L18" i="3" l="1"/>
  <c r="M14" i="3"/>
  <c r="M12" i="3"/>
  <c r="M13" i="3" s="1"/>
  <c r="M23" i="3"/>
  <c r="M22" i="3"/>
  <c r="L16" i="3"/>
  <c r="N10" i="3"/>
  <c r="N11" i="3"/>
  <c r="N15" i="3" s="1"/>
  <c r="N21" i="3"/>
  <c r="N20" i="3"/>
  <c r="N14" i="3" l="1"/>
  <c r="N18" i="3" s="1"/>
  <c r="N12" i="3"/>
  <c r="N13" i="3" s="1"/>
  <c r="N22" i="3"/>
  <c r="N23" i="3"/>
  <c r="M16" i="3"/>
  <c r="M17" i="3"/>
  <c r="M18" i="3"/>
  <c r="N17" i="3" l="1"/>
  <c r="N16" i="3"/>
</calcChain>
</file>

<file path=xl/sharedStrings.xml><?xml version="1.0" encoding="utf-8"?>
<sst xmlns="http://schemas.openxmlformats.org/spreadsheetml/2006/main" count="24" uniqueCount="22">
  <si>
    <t>% of Prefs</t>
  </si>
  <si>
    <t>Exit Value Increment</t>
  </si>
  <si>
    <t>Liquidation Preference</t>
  </si>
  <si>
    <t>Assumed Holding Period</t>
  </si>
  <si>
    <t>Exit Value</t>
  </si>
  <si>
    <t>Combined Liq Pref Payout</t>
  </si>
  <si>
    <t>Cash Remaining</t>
  </si>
  <si>
    <t>Total Liq Pref Payout</t>
  </si>
  <si>
    <t>Investor A Liquidation Pref</t>
  </si>
  <si>
    <t>Investor B Liquidation Pref</t>
  </si>
  <si>
    <t>Investor A Total Payout Under Liq Pref</t>
  </si>
  <si>
    <t>Investor B Total Payout Under Liq Pref</t>
  </si>
  <si>
    <t>Investor A IRR</t>
  </si>
  <si>
    <t>Investor A Investment</t>
  </si>
  <si>
    <t>Investor A Total Stake</t>
  </si>
  <si>
    <t>Investor A Pure Pro Rata Payout</t>
  </si>
  <si>
    <t>Investor A MM</t>
  </si>
  <si>
    <t>Investor B Investment</t>
  </si>
  <si>
    <t>Investor B Pure Pro Rata Payout</t>
  </si>
  <si>
    <t>Investor B Total Stake</t>
  </si>
  <si>
    <t>Non-Participating Liquidiation Preferences</t>
  </si>
  <si>
    <t>In earlier stage companies there are mechanisms that investors build in to enhance their position during liquidity events.  Liquidity events are when the value of the company is monetized either through an acquisition, sale, or IPO of the company.  There are multiple methods investors employ, here we look at non-participating liquidation preferences.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</si>
</sst>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7" x14ac:knownFonts="1">
    <font>
      <sz val="11"/>
      <color theme="1"/>
      <name val="Calibri"/>
      <family val="2"/>
      <scheme val="minor"/>
    </font>
    <font>
      <sz val="11"/>
      <color theme="1"/>
      <name val="Calibri"/>
      <family val="2"/>
      <scheme val="minor"/>
    </font>
    <font>
      <b/>
      <i/>
      <sz val="14"/>
      <color theme="1"/>
      <name val="Calibri"/>
      <family val="2"/>
      <scheme val="minor"/>
    </font>
    <font>
      <sz val="14"/>
      <color theme="1"/>
      <name val="Calibri"/>
      <family val="2"/>
      <scheme val="minor"/>
    </font>
    <font>
      <b/>
      <sz val="11"/>
      <color rgb="FF0070C0"/>
      <name val="Calibri"/>
      <family val="2"/>
      <scheme val="minor"/>
    </font>
    <font>
      <sz val="11"/>
      <name val="Calibri"/>
      <family val="2"/>
      <scheme val="minor"/>
    </font>
    <font>
      <sz val="12"/>
      <color theme="1"/>
      <name val="Calibri"/>
      <family val="2"/>
      <scheme val="minor"/>
    </font>
  </fonts>
  <fills count="2">
    <fill>
      <patternFill patternType="none"/>
    </fill>
    <fill>
      <patternFill patternType="gray125"/>
    </fill>
  </fills>
  <borders count="9">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9">
    <xf numFmtId="0" fontId="0" fillId="0" borderId="0" xfId="0"/>
    <xf numFmtId="0" fontId="2" fillId="0" borderId="1" xfId="0" applyFont="1" applyBorder="1"/>
    <xf numFmtId="0" fontId="3" fillId="0" borderId="1" xfId="0" applyFont="1" applyBorder="1"/>
    <xf numFmtId="164" fontId="5" fillId="0" borderId="0" xfId="1" applyNumberFormat="1" applyFont="1"/>
    <xf numFmtId="164" fontId="0" fillId="0" borderId="0" xfId="1" applyNumberFormat="1" applyFont="1"/>
    <xf numFmtId="164" fontId="0" fillId="0" borderId="0" xfId="0" applyNumberFormat="1"/>
    <xf numFmtId="10" fontId="0" fillId="0" borderId="0" xfId="2" applyNumberFormat="1" applyFont="1"/>
    <xf numFmtId="43" fontId="0" fillId="0" borderId="0" xfId="0" applyNumberFormat="1"/>
    <xf numFmtId="2" fontId="0" fillId="0" borderId="0" xfId="0" applyNumberFormat="1"/>
    <xf numFmtId="10" fontId="0" fillId="0" borderId="0" xfId="0" applyNumberFormat="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164" fontId="4" fillId="0" borderId="0" xfId="1" applyNumberFormat="1" applyFont="1" applyBorder="1"/>
    <xf numFmtId="165" fontId="0" fillId="0" borderId="0" xfId="2" applyNumberFormat="1" applyFont="1" applyBorder="1"/>
    <xf numFmtId="9" fontId="4" fillId="0" borderId="6" xfId="0" applyNumberFormat="1" applyFont="1" applyBorder="1"/>
    <xf numFmtId="0" fontId="4" fillId="0" borderId="0" xfId="0" applyFont="1" applyBorder="1"/>
    <xf numFmtId="0" fontId="0" fillId="0" borderId="7" xfId="0" applyBorder="1"/>
    <xf numFmtId="0" fontId="0" fillId="0" borderId="1" xfId="0" applyBorder="1"/>
    <xf numFmtId="2" fontId="4" fillId="0" borderId="1" xfId="0" applyNumberFormat="1" applyFont="1" applyBorder="1"/>
    <xf numFmtId="0" fontId="4" fillId="0" borderId="1" xfId="0" applyFont="1" applyBorder="1"/>
    <xf numFmtId="0" fontId="0" fillId="0" borderId="8" xfId="0" applyBorder="1"/>
    <xf numFmtId="164" fontId="4" fillId="0" borderId="3" xfId="1" applyNumberFormat="1" applyFont="1" applyBorder="1"/>
    <xf numFmtId="164" fontId="5" fillId="0" borderId="3" xfId="1" applyNumberFormat="1" applyFont="1" applyBorder="1"/>
    <xf numFmtId="164" fontId="5" fillId="0" borderId="4" xfId="1" applyNumberFormat="1" applyFont="1" applyBorder="1"/>
    <xf numFmtId="164" fontId="0" fillId="0" borderId="0" xfId="1" applyNumberFormat="1" applyFont="1" applyBorder="1"/>
    <xf numFmtId="164" fontId="0" fillId="0" borderId="6" xfId="1" applyNumberFormat="1" applyFont="1" applyBorder="1"/>
    <xf numFmtId="164" fontId="0" fillId="0" borderId="0" xfId="0" applyNumberFormat="1" applyBorder="1"/>
    <xf numFmtId="164" fontId="0" fillId="0" borderId="6" xfId="0" applyNumberFormat="1" applyBorder="1"/>
    <xf numFmtId="10" fontId="0" fillId="0" borderId="0" xfId="2" applyNumberFormat="1" applyFont="1" applyBorder="1"/>
    <xf numFmtId="10" fontId="0" fillId="0" borderId="6" xfId="2" applyNumberFormat="1" applyFont="1" applyBorder="1"/>
    <xf numFmtId="43" fontId="0" fillId="0" borderId="0" xfId="0" applyNumberFormat="1" applyBorder="1"/>
    <xf numFmtId="43" fontId="0" fillId="0" borderId="6" xfId="0" applyNumberFormat="1" applyBorder="1"/>
    <xf numFmtId="2" fontId="0" fillId="0" borderId="1" xfId="0" applyNumberFormat="1" applyBorder="1"/>
    <xf numFmtId="2" fontId="0" fillId="0" borderId="8" xfId="0" applyNumberFormat="1" applyBorder="1"/>
    <xf numFmtId="0" fontId="3" fillId="0" borderId="0" xfId="0" applyFont="1" applyBorder="1"/>
    <xf numFmtId="0" fontId="6" fillId="0" borderId="3" xfId="0" applyFont="1" applyBorder="1"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CH"/>
              <a:t>Payout Under Different Mechanisms</a:t>
            </a:r>
          </a:p>
        </c:rich>
      </c:tx>
      <c:overlay val="0"/>
    </c:title>
    <c:autoTitleDeleted val="0"/>
    <c:plotArea>
      <c:layout>
        <c:manualLayout>
          <c:layoutTarget val="inner"/>
          <c:xMode val="edge"/>
          <c:yMode val="edge"/>
          <c:x val="0.18180489259303589"/>
          <c:y val="0.16590464499476412"/>
          <c:w val="0.57969961444842488"/>
          <c:h val="0.52782970204937107"/>
        </c:manualLayout>
      </c:layout>
      <c:lineChart>
        <c:grouping val="standard"/>
        <c:varyColors val="0"/>
        <c:ser>
          <c:idx val="2"/>
          <c:order val="0"/>
          <c:tx>
            <c:v>Investor A Pure Pro-Rata Payout</c:v>
          </c:tx>
          <c:marker>
            <c:symbol val="none"/>
          </c:marker>
          <c:cat>
            <c:numRef>
              <c:f>'Non-Participating Liq Pref'!$D$9:$N$9</c:f>
              <c:numCache>
                <c:formatCode>_(* #,##0_);_(* \(#,##0\);_(* "-"??_);_(@_)</c:formatCode>
                <c:ptCount val="11"/>
                <c:pt idx="0">
                  <c:v>10000000</c:v>
                </c:pt>
                <c:pt idx="1">
                  <c:v>15000000</c:v>
                </c:pt>
                <c:pt idx="2">
                  <c:v>20000000</c:v>
                </c:pt>
                <c:pt idx="3">
                  <c:v>25000000</c:v>
                </c:pt>
                <c:pt idx="4">
                  <c:v>30000000</c:v>
                </c:pt>
                <c:pt idx="5">
                  <c:v>35000000</c:v>
                </c:pt>
                <c:pt idx="6">
                  <c:v>40000000</c:v>
                </c:pt>
                <c:pt idx="7">
                  <c:v>45000000</c:v>
                </c:pt>
                <c:pt idx="8">
                  <c:v>50000000</c:v>
                </c:pt>
                <c:pt idx="9">
                  <c:v>55000000</c:v>
                </c:pt>
                <c:pt idx="10">
                  <c:v>60000000</c:v>
                </c:pt>
              </c:numCache>
            </c:numRef>
          </c:cat>
          <c:val>
            <c:numRef>
              <c:f>'Non-Participating Liq Pref'!$D$20:$N$20</c:f>
              <c:numCache>
                <c:formatCode>_(* #,##0_);_(* \(#,##0\);_(* "-"??_);_(@_)</c:formatCode>
                <c:ptCount val="11"/>
                <c:pt idx="0">
                  <c:v>1800000</c:v>
                </c:pt>
                <c:pt idx="1">
                  <c:v>2700000</c:v>
                </c:pt>
                <c:pt idx="2">
                  <c:v>3600000</c:v>
                </c:pt>
                <c:pt idx="3">
                  <c:v>4500000</c:v>
                </c:pt>
                <c:pt idx="4">
                  <c:v>5400000</c:v>
                </c:pt>
                <c:pt idx="5">
                  <c:v>6300000</c:v>
                </c:pt>
                <c:pt idx="6">
                  <c:v>7200000</c:v>
                </c:pt>
                <c:pt idx="7">
                  <c:v>8100000</c:v>
                </c:pt>
                <c:pt idx="8">
                  <c:v>9000000</c:v>
                </c:pt>
                <c:pt idx="9">
                  <c:v>9900000</c:v>
                </c:pt>
                <c:pt idx="10">
                  <c:v>10800000</c:v>
                </c:pt>
              </c:numCache>
            </c:numRef>
          </c:val>
          <c:smooth val="0"/>
          <c:extLst>
            <c:ext xmlns:c16="http://schemas.microsoft.com/office/drawing/2014/chart" uri="{C3380CC4-5D6E-409C-BE32-E72D297353CC}">
              <c16:uniqueId val="{00000000-D51D-4049-AF54-2BEC9763F139}"/>
            </c:ext>
          </c:extLst>
        </c:ser>
        <c:ser>
          <c:idx val="1"/>
          <c:order val="1"/>
          <c:tx>
            <c:strRef>
              <c:f>'Non-Participating Liq Pref'!$B$14</c:f>
              <c:strCache>
                <c:ptCount val="1"/>
                <c:pt idx="0">
                  <c:v>Investor A Total Payout Under Liq Pref</c:v>
                </c:pt>
              </c:strCache>
            </c:strRef>
          </c:tx>
          <c:marker>
            <c:symbol val="none"/>
          </c:marker>
          <c:cat>
            <c:numRef>
              <c:f>'Non-Participating Liq Pref'!$D$9:$N$9</c:f>
              <c:numCache>
                <c:formatCode>_(* #,##0_);_(* \(#,##0\);_(* "-"??_);_(@_)</c:formatCode>
                <c:ptCount val="11"/>
                <c:pt idx="0">
                  <c:v>10000000</c:v>
                </c:pt>
                <c:pt idx="1">
                  <c:v>15000000</c:v>
                </c:pt>
                <c:pt idx="2">
                  <c:v>20000000</c:v>
                </c:pt>
                <c:pt idx="3">
                  <c:v>25000000</c:v>
                </c:pt>
                <c:pt idx="4">
                  <c:v>30000000</c:v>
                </c:pt>
                <c:pt idx="5">
                  <c:v>35000000</c:v>
                </c:pt>
                <c:pt idx="6">
                  <c:v>40000000</c:v>
                </c:pt>
                <c:pt idx="7">
                  <c:v>45000000</c:v>
                </c:pt>
                <c:pt idx="8">
                  <c:v>50000000</c:v>
                </c:pt>
                <c:pt idx="9">
                  <c:v>55000000</c:v>
                </c:pt>
                <c:pt idx="10">
                  <c:v>60000000</c:v>
                </c:pt>
              </c:numCache>
            </c:numRef>
          </c:cat>
          <c:val>
            <c:numRef>
              <c:f>'Non-Participating Liq Pref'!$D$14:$N$14</c:f>
              <c:numCache>
                <c:formatCode>_(* #,##0_);_(* \(#,##0\);_(* "-"??_);_(@_)</c:formatCode>
                <c:ptCount val="11"/>
                <c:pt idx="0">
                  <c:v>6923076.923076923</c:v>
                </c:pt>
                <c:pt idx="1">
                  <c:v>9000000</c:v>
                </c:pt>
                <c:pt idx="2">
                  <c:v>9000000</c:v>
                </c:pt>
                <c:pt idx="3">
                  <c:v>9000000</c:v>
                </c:pt>
                <c:pt idx="4">
                  <c:v>9000000</c:v>
                </c:pt>
                <c:pt idx="5">
                  <c:v>9000000</c:v>
                </c:pt>
                <c:pt idx="6">
                  <c:v>9000000</c:v>
                </c:pt>
                <c:pt idx="7">
                  <c:v>9000000</c:v>
                </c:pt>
                <c:pt idx="8">
                  <c:v>9000000</c:v>
                </c:pt>
                <c:pt idx="9">
                  <c:v>9000000</c:v>
                </c:pt>
                <c:pt idx="10">
                  <c:v>9000000</c:v>
                </c:pt>
              </c:numCache>
            </c:numRef>
          </c:val>
          <c:smooth val="0"/>
          <c:extLst>
            <c:ext xmlns:c16="http://schemas.microsoft.com/office/drawing/2014/chart" uri="{C3380CC4-5D6E-409C-BE32-E72D297353CC}">
              <c16:uniqueId val="{00000001-D51D-4049-AF54-2BEC9763F139}"/>
            </c:ext>
          </c:extLst>
        </c:ser>
        <c:dLbls>
          <c:showLegendKey val="0"/>
          <c:showVal val="0"/>
          <c:showCatName val="0"/>
          <c:showSerName val="0"/>
          <c:showPercent val="0"/>
          <c:showBubbleSize val="0"/>
        </c:dLbls>
        <c:smooth val="0"/>
        <c:axId val="912840144"/>
        <c:axId val="912842496"/>
      </c:lineChart>
      <c:catAx>
        <c:axId val="912840144"/>
        <c:scaling>
          <c:orientation val="minMax"/>
        </c:scaling>
        <c:delete val="0"/>
        <c:axPos val="b"/>
        <c:title>
          <c:tx>
            <c:rich>
              <a:bodyPr/>
              <a:lstStyle/>
              <a:p>
                <a:pPr>
                  <a:defRPr/>
                </a:pPr>
                <a:r>
                  <a:rPr lang="fr-CH"/>
                  <a:t>Exit Equity</a:t>
                </a:r>
                <a:r>
                  <a:rPr lang="fr-CH" baseline="0"/>
                  <a:t> Value</a:t>
                </a:r>
                <a:endParaRPr lang="fr-CH"/>
              </a:p>
            </c:rich>
          </c:tx>
          <c:overlay val="0"/>
        </c:title>
        <c:numFmt formatCode="_(* #,##0_);_(* \(#,##0\);_(* &quot;-&quot;??_);_(@_)" sourceLinked="1"/>
        <c:majorTickMark val="none"/>
        <c:minorTickMark val="none"/>
        <c:tickLblPos val="nextTo"/>
        <c:crossAx val="912842496"/>
        <c:crosses val="autoZero"/>
        <c:auto val="1"/>
        <c:lblAlgn val="ctr"/>
        <c:lblOffset val="100"/>
        <c:noMultiLvlLbl val="0"/>
      </c:catAx>
      <c:valAx>
        <c:axId val="912842496"/>
        <c:scaling>
          <c:orientation val="minMax"/>
        </c:scaling>
        <c:delete val="0"/>
        <c:axPos val="l"/>
        <c:majorGridlines/>
        <c:title>
          <c:tx>
            <c:rich>
              <a:bodyPr/>
              <a:lstStyle/>
              <a:p>
                <a:pPr>
                  <a:defRPr/>
                </a:pPr>
                <a:r>
                  <a:rPr lang="fr-CH"/>
                  <a:t>Total Payout</a:t>
                </a:r>
              </a:p>
            </c:rich>
          </c:tx>
          <c:overlay val="0"/>
        </c:title>
        <c:numFmt formatCode="_(* #,##0_);_(* \(#,##0\);_(* &quot;-&quot;??_);_(@_)" sourceLinked="1"/>
        <c:majorTickMark val="none"/>
        <c:minorTickMark val="none"/>
        <c:tickLblPos val="nextTo"/>
        <c:crossAx val="912840144"/>
        <c:crosses val="autoZero"/>
        <c:crossBetween val="between"/>
      </c:valAx>
      <c:spPr>
        <a:solidFill>
          <a:schemeClr val="bg1"/>
        </a:solidFill>
      </c:spPr>
    </c:plotArea>
    <c:legend>
      <c:legendPos val="r"/>
      <c:layout>
        <c:manualLayout>
          <c:xMode val="edge"/>
          <c:yMode val="edge"/>
          <c:x val="0.76895562357491687"/>
          <c:y val="0.24514775831510163"/>
          <c:w val="0.21842939509177894"/>
          <c:h val="0.42286350638008813"/>
        </c:manualLayout>
      </c:layout>
      <c:overlay val="0"/>
    </c:legend>
    <c:plotVisOnly val="1"/>
    <c:dispBlanksAs val="gap"/>
    <c:showDLblsOverMax val="0"/>
  </c:chart>
  <c:spPr>
    <a:solidFill>
      <a:schemeClr val="tx2">
        <a:lumMod val="20000"/>
        <a:lumOff val="80000"/>
      </a:schemeClr>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CH"/>
              <a:t>IRR Under</a:t>
            </a:r>
            <a:r>
              <a:rPr lang="fr-CH" baseline="0"/>
              <a:t> Different  Mechanisms</a:t>
            </a:r>
            <a:endParaRPr lang="fr-CH"/>
          </a:p>
        </c:rich>
      </c:tx>
      <c:overlay val="0"/>
    </c:title>
    <c:autoTitleDeleted val="0"/>
    <c:plotArea>
      <c:layout>
        <c:manualLayout>
          <c:layoutTarget val="inner"/>
          <c:xMode val="edge"/>
          <c:yMode val="edge"/>
          <c:x val="0.18180489259303589"/>
          <c:y val="0.16590464499476412"/>
          <c:w val="0.57969961444842488"/>
          <c:h val="0.52782970204937107"/>
        </c:manualLayout>
      </c:layout>
      <c:lineChart>
        <c:grouping val="standard"/>
        <c:varyColors val="0"/>
        <c:ser>
          <c:idx val="2"/>
          <c:order val="0"/>
          <c:tx>
            <c:v>Investor A Pure Pro-Rata IRR</c:v>
          </c:tx>
          <c:marker>
            <c:symbol val="none"/>
          </c:marker>
          <c:cat>
            <c:numRef>
              <c:f>'Non-Participating Liq Pref'!$D$9:$N$9</c:f>
              <c:numCache>
                <c:formatCode>_(* #,##0_);_(* \(#,##0\);_(* "-"??_);_(@_)</c:formatCode>
                <c:ptCount val="11"/>
                <c:pt idx="0">
                  <c:v>10000000</c:v>
                </c:pt>
                <c:pt idx="1">
                  <c:v>15000000</c:v>
                </c:pt>
                <c:pt idx="2">
                  <c:v>20000000</c:v>
                </c:pt>
                <c:pt idx="3">
                  <c:v>25000000</c:v>
                </c:pt>
                <c:pt idx="4">
                  <c:v>30000000</c:v>
                </c:pt>
                <c:pt idx="5">
                  <c:v>35000000</c:v>
                </c:pt>
                <c:pt idx="6">
                  <c:v>40000000</c:v>
                </c:pt>
                <c:pt idx="7">
                  <c:v>45000000</c:v>
                </c:pt>
                <c:pt idx="8">
                  <c:v>50000000</c:v>
                </c:pt>
                <c:pt idx="9">
                  <c:v>55000000</c:v>
                </c:pt>
                <c:pt idx="10">
                  <c:v>60000000</c:v>
                </c:pt>
              </c:numCache>
            </c:numRef>
          </c:cat>
          <c:val>
            <c:numRef>
              <c:f>'Non-Participating Liq Pref'!$D$22:$N$22</c:f>
              <c:numCache>
                <c:formatCode>0.00%</c:formatCode>
                <c:ptCount val="11"/>
                <c:pt idx="0">
                  <c:v>-0.14162578106744295</c:v>
                </c:pt>
                <c:pt idx="1">
                  <c:v>-8.1614097831554711E-2</c:v>
                </c:pt>
                <c:pt idx="2">
                  <c:v>-3.6507516001003881E-2</c:v>
                </c:pt>
                <c:pt idx="3">
                  <c:v>0</c:v>
                </c:pt>
                <c:pt idx="4">
                  <c:v>3.0853320886444546E-2</c:v>
                </c:pt>
                <c:pt idx="5">
                  <c:v>5.7680926405216493E-2</c:v>
                </c:pt>
                <c:pt idx="6">
                  <c:v>8.1483747120199013E-2</c:v>
                </c:pt>
                <c:pt idx="7">
                  <c:v>0.10292356902673916</c:v>
                </c:pt>
                <c:pt idx="8">
                  <c:v>0.12246204830937302</c:v>
                </c:pt>
                <c:pt idx="9">
                  <c:v>0.14043476220754814</c:v>
                </c:pt>
                <c:pt idx="10">
                  <c:v>0.15709373006871785</c:v>
                </c:pt>
              </c:numCache>
            </c:numRef>
          </c:val>
          <c:smooth val="0"/>
          <c:extLst>
            <c:ext xmlns:c16="http://schemas.microsoft.com/office/drawing/2014/chart" uri="{C3380CC4-5D6E-409C-BE32-E72D297353CC}">
              <c16:uniqueId val="{00000000-CCFD-48BE-8D7E-0F09076720C4}"/>
            </c:ext>
          </c:extLst>
        </c:ser>
        <c:ser>
          <c:idx val="1"/>
          <c:order val="1"/>
          <c:tx>
            <c:v>Investor A Liq IRR</c:v>
          </c:tx>
          <c:marker>
            <c:symbol val="none"/>
          </c:marker>
          <c:cat>
            <c:numRef>
              <c:f>'Non-Participating Liq Pref'!$D$9:$N$9</c:f>
              <c:numCache>
                <c:formatCode>_(* #,##0_);_(* \(#,##0\);_(* "-"??_);_(@_)</c:formatCode>
                <c:ptCount val="11"/>
                <c:pt idx="0">
                  <c:v>10000000</c:v>
                </c:pt>
                <c:pt idx="1">
                  <c:v>15000000</c:v>
                </c:pt>
                <c:pt idx="2">
                  <c:v>20000000</c:v>
                </c:pt>
                <c:pt idx="3">
                  <c:v>25000000</c:v>
                </c:pt>
                <c:pt idx="4">
                  <c:v>30000000</c:v>
                </c:pt>
                <c:pt idx="5">
                  <c:v>35000000</c:v>
                </c:pt>
                <c:pt idx="6">
                  <c:v>40000000</c:v>
                </c:pt>
                <c:pt idx="7">
                  <c:v>45000000</c:v>
                </c:pt>
                <c:pt idx="8">
                  <c:v>50000000</c:v>
                </c:pt>
                <c:pt idx="9">
                  <c:v>55000000</c:v>
                </c:pt>
                <c:pt idx="10">
                  <c:v>60000000</c:v>
                </c:pt>
              </c:numCache>
            </c:numRef>
          </c:cat>
          <c:val>
            <c:numRef>
              <c:f>'Non-Participating Liq Pref'!$D$17:$N$17</c:f>
              <c:numCache>
                <c:formatCode>0.00%</c:formatCode>
                <c:ptCount val="11"/>
                <c:pt idx="0">
                  <c:v>7.4437375217522694E-2</c:v>
                </c:pt>
                <c:pt idx="1">
                  <c:v>0.12246204830937302</c:v>
                </c:pt>
                <c:pt idx="2">
                  <c:v>0.12246204830937302</c:v>
                </c:pt>
                <c:pt idx="3">
                  <c:v>0.12246204830937302</c:v>
                </c:pt>
                <c:pt idx="4">
                  <c:v>0.12246204830937302</c:v>
                </c:pt>
                <c:pt idx="5">
                  <c:v>0.12246204830937302</c:v>
                </c:pt>
                <c:pt idx="6">
                  <c:v>0.12246204830937302</c:v>
                </c:pt>
                <c:pt idx="7">
                  <c:v>0.12246204830937302</c:v>
                </c:pt>
                <c:pt idx="8">
                  <c:v>0.12246204830937302</c:v>
                </c:pt>
                <c:pt idx="9">
                  <c:v>0.12246204830937302</c:v>
                </c:pt>
                <c:pt idx="10">
                  <c:v>0.12246204830937302</c:v>
                </c:pt>
              </c:numCache>
            </c:numRef>
          </c:val>
          <c:smooth val="0"/>
          <c:extLst>
            <c:ext xmlns:c16="http://schemas.microsoft.com/office/drawing/2014/chart" uri="{C3380CC4-5D6E-409C-BE32-E72D297353CC}">
              <c16:uniqueId val="{00000001-CCFD-48BE-8D7E-0F09076720C4}"/>
            </c:ext>
          </c:extLst>
        </c:ser>
        <c:dLbls>
          <c:showLegendKey val="0"/>
          <c:showVal val="0"/>
          <c:showCatName val="0"/>
          <c:showSerName val="0"/>
          <c:showPercent val="0"/>
          <c:showBubbleSize val="0"/>
        </c:dLbls>
        <c:smooth val="0"/>
        <c:axId val="912846024"/>
        <c:axId val="912838576"/>
      </c:lineChart>
      <c:catAx>
        <c:axId val="912846024"/>
        <c:scaling>
          <c:orientation val="minMax"/>
        </c:scaling>
        <c:delete val="0"/>
        <c:axPos val="b"/>
        <c:title>
          <c:tx>
            <c:rich>
              <a:bodyPr/>
              <a:lstStyle/>
              <a:p>
                <a:pPr>
                  <a:defRPr/>
                </a:pPr>
                <a:r>
                  <a:rPr lang="fr-CH"/>
                  <a:t>Exit Equity Value</a:t>
                </a:r>
              </a:p>
            </c:rich>
          </c:tx>
          <c:overlay val="0"/>
        </c:title>
        <c:numFmt formatCode="_(* #,##0_);_(* \(#,##0\);_(* &quot;-&quot;??_);_(@_)" sourceLinked="1"/>
        <c:majorTickMark val="none"/>
        <c:minorTickMark val="none"/>
        <c:tickLblPos val="low"/>
        <c:crossAx val="912838576"/>
        <c:crosses val="autoZero"/>
        <c:auto val="1"/>
        <c:lblAlgn val="ctr"/>
        <c:lblOffset val="100"/>
        <c:noMultiLvlLbl val="0"/>
      </c:catAx>
      <c:valAx>
        <c:axId val="912838576"/>
        <c:scaling>
          <c:orientation val="minMax"/>
        </c:scaling>
        <c:delete val="0"/>
        <c:axPos val="l"/>
        <c:majorGridlines/>
        <c:title>
          <c:tx>
            <c:rich>
              <a:bodyPr/>
              <a:lstStyle/>
              <a:p>
                <a:pPr>
                  <a:defRPr/>
                </a:pPr>
                <a:r>
                  <a:rPr lang="fr-CH"/>
                  <a:t>IRR</a:t>
                </a:r>
              </a:p>
            </c:rich>
          </c:tx>
          <c:overlay val="0"/>
        </c:title>
        <c:numFmt formatCode="0.00%" sourceLinked="1"/>
        <c:majorTickMark val="none"/>
        <c:minorTickMark val="none"/>
        <c:tickLblPos val="nextTo"/>
        <c:crossAx val="912846024"/>
        <c:crosses val="autoZero"/>
        <c:crossBetween val="between"/>
      </c:valAx>
      <c:spPr>
        <a:solidFill>
          <a:schemeClr val="bg1"/>
        </a:solidFill>
      </c:spPr>
    </c:plotArea>
    <c:legend>
      <c:legendPos val="r"/>
      <c:layout>
        <c:manualLayout>
          <c:xMode val="edge"/>
          <c:yMode val="edge"/>
          <c:x val="0.80469807068594545"/>
          <c:y val="0.24514775831510163"/>
          <c:w val="0.1953019293140546"/>
          <c:h val="0.40314935842090605"/>
        </c:manualLayout>
      </c:layout>
      <c:overlay val="0"/>
    </c:legend>
    <c:plotVisOnly val="1"/>
    <c:dispBlanksAs val="gap"/>
    <c:showDLblsOverMax val="0"/>
  </c:chart>
  <c:spPr>
    <a:solidFill>
      <a:schemeClr val="tx2">
        <a:lumMod val="20000"/>
        <a:lumOff val="80000"/>
      </a:schemeClr>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25</xdr:row>
      <xdr:rowOff>0</xdr:rowOff>
    </xdr:from>
    <xdr:to>
      <xdr:col>6</xdr:col>
      <xdr:colOff>438150</xdr:colOff>
      <xdr:row>41</xdr:row>
      <xdr:rowOff>173037</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254000</xdr:colOff>
      <xdr:row>25</xdr:row>
      <xdr:rowOff>7937</xdr:rowOff>
    </xdr:from>
    <xdr:to>
      <xdr:col>13</xdr:col>
      <xdr:colOff>758825</xdr:colOff>
      <xdr:row>41</xdr:row>
      <xdr:rowOff>180974</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P65"/>
  <sheetViews>
    <sheetView showGridLines="0" tabSelected="1" workbookViewId="0">
      <selection activeCell="A3" sqref="A3"/>
    </sheetView>
  </sheetViews>
  <sheetFormatPr defaultRowHeight="15" x14ac:dyDescent="0.25"/>
  <cols>
    <col min="1" max="1" width="2.85546875" customWidth="1"/>
    <col min="2" max="2" width="34.42578125" bestFit="1" customWidth="1"/>
    <col min="3" max="3" width="2.28515625" customWidth="1"/>
    <col min="4" max="4" width="13.7109375" bestFit="1" customWidth="1"/>
    <col min="5" max="5" width="13.42578125" bestFit="1" customWidth="1"/>
    <col min="6" max="6" width="11.85546875" bestFit="1" customWidth="1"/>
    <col min="7" max="7" width="12.5703125" customWidth="1"/>
    <col min="8" max="8" width="13.42578125" bestFit="1" customWidth="1"/>
    <col min="9" max="9" width="13.7109375" bestFit="1" customWidth="1"/>
    <col min="10" max="11" width="11.85546875" bestFit="1" customWidth="1"/>
    <col min="12" max="12" width="12" customWidth="1"/>
    <col min="13" max="13" width="11.85546875" customWidth="1"/>
    <col min="14" max="41" width="11.85546875" bestFit="1" customWidth="1"/>
    <col min="42" max="42" width="12.85546875" bestFit="1" customWidth="1"/>
  </cols>
  <sheetData>
    <row r="1" spans="1:42" s="2" customFormat="1" ht="19.5" thickBot="1" x14ac:dyDescent="0.35">
      <c r="A1" s="1" t="s">
        <v>20</v>
      </c>
    </row>
    <row r="2" spans="1:42" s="37" customFormat="1" ht="38.25" customHeight="1" x14ac:dyDescent="0.3">
      <c r="A2" s="38" t="s">
        <v>21</v>
      </c>
      <c r="B2" s="38"/>
      <c r="C2" s="38"/>
      <c r="D2" s="38"/>
      <c r="E2" s="38"/>
      <c r="F2" s="38"/>
      <c r="G2" s="38"/>
      <c r="H2" s="38"/>
      <c r="I2" s="38"/>
      <c r="J2" s="38"/>
      <c r="K2" s="38"/>
      <c r="L2" s="38"/>
      <c r="M2" s="38"/>
    </row>
    <row r="3" spans="1:42" ht="15.75" thickBot="1" x14ac:dyDescent="0.3"/>
    <row r="4" spans="1:42" x14ac:dyDescent="0.25">
      <c r="B4" s="10"/>
      <c r="C4" s="11"/>
      <c r="D4" s="11"/>
      <c r="E4" s="11"/>
      <c r="F4" s="11"/>
      <c r="G4" s="11"/>
      <c r="H4" s="11"/>
      <c r="I4" s="11"/>
      <c r="J4" s="11" t="s">
        <v>0</v>
      </c>
      <c r="K4" s="11"/>
      <c r="L4" s="11"/>
      <c r="M4" s="11"/>
      <c r="N4" s="12"/>
    </row>
    <row r="5" spans="1:42" x14ac:dyDescent="0.25">
      <c r="B5" s="13" t="s">
        <v>1</v>
      </c>
      <c r="C5" s="14"/>
      <c r="D5" s="14"/>
      <c r="E5" s="15">
        <v>5000000</v>
      </c>
      <c r="F5" s="14"/>
      <c r="G5" s="14" t="s">
        <v>13</v>
      </c>
      <c r="H5" s="14"/>
      <c r="I5" s="15">
        <v>4500000</v>
      </c>
      <c r="J5" s="16">
        <f>I5/SUM(I5:I6)</f>
        <v>0.69230769230769229</v>
      </c>
      <c r="K5" s="14"/>
      <c r="L5" s="14" t="s">
        <v>14</v>
      </c>
      <c r="M5" s="14"/>
      <c r="N5" s="17">
        <v>0.18</v>
      </c>
      <c r="O5" s="5"/>
    </row>
    <row r="6" spans="1:42" x14ac:dyDescent="0.25">
      <c r="B6" s="13" t="s">
        <v>2</v>
      </c>
      <c r="C6" s="14"/>
      <c r="D6" s="14"/>
      <c r="E6" s="18">
        <v>2</v>
      </c>
      <c r="F6" s="14"/>
      <c r="G6" s="14" t="s">
        <v>17</v>
      </c>
      <c r="H6" s="14"/>
      <c r="I6" s="15">
        <v>2000000</v>
      </c>
      <c r="J6" s="16">
        <f>I6/SUM(I5:I6)</f>
        <v>0.30769230769230771</v>
      </c>
      <c r="K6" s="14"/>
      <c r="L6" s="14" t="s">
        <v>19</v>
      </c>
      <c r="M6" s="14"/>
      <c r="N6" s="17">
        <v>0.08</v>
      </c>
      <c r="O6" s="5"/>
    </row>
    <row r="7" spans="1:42" ht="15.75" thickBot="1" x14ac:dyDescent="0.3">
      <c r="B7" s="19"/>
      <c r="C7" s="20"/>
      <c r="D7" s="20"/>
      <c r="E7" s="21"/>
      <c r="F7" s="20"/>
      <c r="G7" s="20" t="s">
        <v>3</v>
      </c>
      <c r="H7" s="20"/>
      <c r="I7" s="22">
        <v>6</v>
      </c>
      <c r="J7" s="20"/>
      <c r="K7" s="20"/>
      <c r="L7" s="20"/>
      <c r="M7" s="20"/>
      <c r="N7" s="23"/>
    </row>
    <row r="8" spans="1:42" ht="15.75" thickBot="1" x14ac:dyDescent="0.3"/>
    <row r="9" spans="1:42" x14ac:dyDescent="0.25">
      <c r="B9" s="10" t="s">
        <v>4</v>
      </c>
      <c r="C9" s="11"/>
      <c r="D9" s="24">
        <v>10000000</v>
      </c>
      <c r="E9" s="25">
        <f>D9+$E$5</f>
        <v>15000000</v>
      </c>
      <c r="F9" s="25">
        <f t="shared" ref="F9:N9" si="0">E9+$E$5</f>
        <v>20000000</v>
      </c>
      <c r="G9" s="25">
        <f t="shared" si="0"/>
        <v>25000000</v>
      </c>
      <c r="H9" s="25">
        <f t="shared" si="0"/>
        <v>30000000</v>
      </c>
      <c r="I9" s="25">
        <f t="shared" si="0"/>
        <v>35000000</v>
      </c>
      <c r="J9" s="25">
        <f t="shared" si="0"/>
        <v>40000000</v>
      </c>
      <c r="K9" s="25">
        <f t="shared" si="0"/>
        <v>45000000</v>
      </c>
      <c r="L9" s="25">
        <f t="shared" si="0"/>
        <v>50000000</v>
      </c>
      <c r="M9" s="25">
        <f t="shared" si="0"/>
        <v>55000000</v>
      </c>
      <c r="N9" s="26">
        <f t="shared" si="0"/>
        <v>60000000</v>
      </c>
      <c r="O9" s="3"/>
      <c r="P9" s="3"/>
      <c r="Q9" s="3"/>
      <c r="R9" s="3"/>
      <c r="S9" s="3"/>
      <c r="T9" s="3"/>
      <c r="U9" s="3"/>
      <c r="V9" s="3"/>
      <c r="W9" s="3"/>
      <c r="X9" s="3"/>
      <c r="Y9" s="3"/>
      <c r="Z9" s="3"/>
      <c r="AA9" s="3"/>
      <c r="AB9" s="3"/>
      <c r="AC9" s="3"/>
      <c r="AD9" s="3"/>
      <c r="AE9" s="3"/>
      <c r="AF9" s="3"/>
      <c r="AG9" s="3"/>
      <c r="AH9" s="3"/>
      <c r="AI9" s="3"/>
      <c r="AJ9" s="3"/>
      <c r="AK9" s="3"/>
      <c r="AL9" s="3"/>
      <c r="AM9" s="3"/>
      <c r="AN9" s="3"/>
      <c r="AO9" s="3"/>
      <c r="AP9" s="3"/>
    </row>
    <row r="10" spans="1:42" x14ac:dyDescent="0.25">
      <c r="B10" s="13" t="s">
        <v>8</v>
      </c>
      <c r="C10" s="14"/>
      <c r="D10" s="27">
        <f>MIN($E$6*$I$5,D9*$J$5)</f>
        <v>6923076.923076923</v>
      </c>
      <c r="E10" s="27">
        <f>MIN($E$6*$I$5,E9*$J$5)</f>
        <v>9000000</v>
      </c>
      <c r="F10" s="27">
        <f t="shared" ref="F10:N10" si="1">MIN($E$6*$I$5,F9*$J$5)</f>
        <v>9000000</v>
      </c>
      <c r="G10" s="27">
        <f t="shared" si="1"/>
        <v>9000000</v>
      </c>
      <c r="H10" s="27">
        <f t="shared" si="1"/>
        <v>9000000</v>
      </c>
      <c r="I10" s="27">
        <f t="shared" si="1"/>
        <v>9000000</v>
      </c>
      <c r="J10" s="27">
        <f t="shared" si="1"/>
        <v>9000000</v>
      </c>
      <c r="K10" s="27">
        <f t="shared" si="1"/>
        <v>9000000</v>
      </c>
      <c r="L10" s="27">
        <f t="shared" si="1"/>
        <v>9000000</v>
      </c>
      <c r="M10" s="27">
        <f t="shared" si="1"/>
        <v>9000000</v>
      </c>
      <c r="N10" s="28">
        <f t="shared" si="1"/>
        <v>9000000</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row>
    <row r="11" spans="1:42" x14ac:dyDescent="0.25">
      <c r="B11" s="13" t="s">
        <v>9</v>
      </c>
      <c r="C11" s="14"/>
      <c r="D11" s="27">
        <f>MIN(D9*$J$6,$E$6*$I$6)</f>
        <v>3076923.076923077</v>
      </c>
      <c r="E11" s="27">
        <f>MIN(E9*$J$6,$E$6*$I$6)</f>
        <v>4000000</v>
      </c>
      <c r="F11" s="27">
        <f t="shared" ref="F11:N11" si="2">MIN(F9*$J$6,$E$6*$I$6)</f>
        <v>4000000</v>
      </c>
      <c r="G11" s="27">
        <f t="shared" si="2"/>
        <v>4000000</v>
      </c>
      <c r="H11" s="27">
        <f t="shared" si="2"/>
        <v>4000000</v>
      </c>
      <c r="I11" s="27">
        <f t="shared" si="2"/>
        <v>4000000</v>
      </c>
      <c r="J11" s="27">
        <f t="shared" si="2"/>
        <v>4000000</v>
      </c>
      <c r="K11" s="27">
        <f t="shared" si="2"/>
        <v>4000000</v>
      </c>
      <c r="L11" s="27">
        <f t="shared" si="2"/>
        <v>4000000</v>
      </c>
      <c r="M11" s="27">
        <f t="shared" si="2"/>
        <v>4000000</v>
      </c>
      <c r="N11" s="28">
        <f t="shared" si="2"/>
        <v>4000000</v>
      </c>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row>
    <row r="12" spans="1:42" x14ac:dyDescent="0.25">
      <c r="B12" s="13" t="s">
        <v>5</v>
      </c>
      <c r="C12" s="14"/>
      <c r="D12" s="29">
        <f>SUM(D10:D11)</f>
        <v>10000000</v>
      </c>
      <c r="E12" s="29">
        <f>SUM(E10:E11)</f>
        <v>13000000</v>
      </c>
      <c r="F12" s="29">
        <f t="shared" ref="F12:N12" si="3">SUM(F10:F11)</f>
        <v>13000000</v>
      </c>
      <c r="G12" s="29">
        <f t="shared" si="3"/>
        <v>13000000</v>
      </c>
      <c r="H12" s="29">
        <f t="shared" si="3"/>
        <v>13000000</v>
      </c>
      <c r="I12" s="29">
        <f t="shared" si="3"/>
        <v>13000000</v>
      </c>
      <c r="J12" s="29">
        <f t="shared" si="3"/>
        <v>13000000</v>
      </c>
      <c r="K12" s="29">
        <f t="shared" si="3"/>
        <v>13000000</v>
      </c>
      <c r="L12" s="29">
        <f t="shared" si="3"/>
        <v>13000000</v>
      </c>
      <c r="M12" s="29">
        <f t="shared" si="3"/>
        <v>13000000</v>
      </c>
      <c r="N12" s="30">
        <f t="shared" si="3"/>
        <v>13000000</v>
      </c>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row>
    <row r="13" spans="1:42" x14ac:dyDescent="0.25">
      <c r="B13" s="13" t="s">
        <v>6</v>
      </c>
      <c r="C13" s="14"/>
      <c r="D13" s="29">
        <f>D9-D12</f>
        <v>0</v>
      </c>
      <c r="E13" s="29">
        <f>E9-E12</f>
        <v>2000000</v>
      </c>
      <c r="F13" s="29">
        <f t="shared" ref="F13:N13" si="4">F9-F12</f>
        <v>7000000</v>
      </c>
      <c r="G13" s="29">
        <f t="shared" si="4"/>
        <v>12000000</v>
      </c>
      <c r="H13" s="29">
        <f t="shared" si="4"/>
        <v>17000000</v>
      </c>
      <c r="I13" s="29">
        <f t="shared" si="4"/>
        <v>22000000</v>
      </c>
      <c r="J13" s="29">
        <f t="shared" si="4"/>
        <v>27000000</v>
      </c>
      <c r="K13" s="29">
        <f t="shared" si="4"/>
        <v>32000000</v>
      </c>
      <c r="L13" s="29">
        <f t="shared" si="4"/>
        <v>37000000</v>
      </c>
      <c r="M13" s="29">
        <f t="shared" si="4"/>
        <v>42000000</v>
      </c>
      <c r="N13" s="30">
        <f t="shared" si="4"/>
        <v>47000000</v>
      </c>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row>
    <row r="14" spans="1:42" x14ac:dyDescent="0.25">
      <c r="B14" s="13" t="s">
        <v>10</v>
      </c>
      <c r="C14" s="14"/>
      <c r="D14" s="29">
        <f>D10</f>
        <v>6923076.923076923</v>
      </c>
      <c r="E14" s="29">
        <f t="shared" ref="E14:N14" si="5">E10</f>
        <v>9000000</v>
      </c>
      <c r="F14" s="29">
        <f t="shared" si="5"/>
        <v>9000000</v>
      </c>
      <c r="G14" s="29">
        <f t="shared" si="5"/>
        <v>9000000</v>
      </c>
      <c r="H14" s="29">
        <f t="shared" si="5"/>
        <v>9000000</v>
      </c>
      <c r="I14" s="29">
        <f t="shared" si="5"/>
        <v>9000000</v>
      </c>
      <c r="J14" s="29">
        <f t="shared" si="5"/>
        <v>9000000</v>
      </c>
      <c r="K14" s="29">
        <f t="shared" si="5"/>
        <v>9000000</v>
      </c>
      <c r="L14" s="29">
        <f t="shared" si="5"/>
        <v>9000000</v>
      </c>
      <c r="M14" s="29">
        <f t="shared" si="5"/>
        <v>9000000</v>
      </c>
      <c r="N14" s="30">
        <f t="shared" si="5"/>
        <v>9000000</v>
      </c>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row>
    <row r="15" spans="1:42" x14ac:dyDescent="0.25">
      <c r="B15" s="13" t="s">
        <v>11</v>
      </c>
      <c r="C15" s="14"/>
      <c r="D15" s="29">
        <f>D11</f>
        <v>3076923.076923077</v>
      </c>
      <c r="E15" s="29">
        <f t="shared" ref="E15:N15" si="6">E11</f>
        <v>4000000</v>
      </c>
      <c r="F15" s="29">
        <f t="shared" si="6"/>
        <v>4000000</v>
      </c>
      <c r="G15" s="29">
        <f t="shared" si="6"/>
        <v>4000000</v>
      </c>
      <c r="H15" s="29">
        <f t="shared" si="6"/>
        <v>4000000</v>
      </c>
      <c r="I15" s="29">
        <f t="shared" si="6"/>
        <v>4000000</v>
      </c>
      <c r="J15" s="29">
        <f t="shared" si="6"/>
        <v>4000000</v>
      </c>
      <c r="K15" s="29">
        <f t="shared" si="6"/>
        <v>4000000</v>
      </c>
      <c r="L15" s="29">
        <f t="shared" si="6"/>
        <v>4000000</v>
      </c>
      <c r="M15" s="29">
        <f t="shared" si="6"/>
        <v>4000000</v>
      </c>
      <c r="N15" s="30">
        <f t="shared" si="6"/>
        <v>4000000</v>
      </c>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row>
    <row r="16" spans="1:42" x14ac:dyDescent="0.25">
      <c r="B16" s="13" t="s">
        <v>7</v>
      </c>
      <c r="C16" s="14"/>
      <c r="D16" s="29">
        <f>SUM(D14:D15)</f>
        <v>10000000</v>
      </c>
      <c r="E16" s="29">
        <f>SUM(E14:E15)</f>
        <v>13000000</v>
      </c>
      <c r="F16" s="29">
        <f t="shared" ref="F16:N16" si="7">SUM(F14:F15)</f>
        <v>13000000</v>
      </c>
      <c r="G16" s="29">
        <f t="shared" si="7"/>
        <v>13000000</v>
      </c>
      <c r="H16" s="29">
        <f t="shared" si="7"/>
        <v>13000000</v>
      </c>
      <c r="I16" s="29">
        <f t="shared" si="7"/>
        <v>13000000</v>
      </c>
      <c r="J16" s="29">
        <f t="shared" si="7"/>
        <v>13000000</v>
      </c>
      <c r="K16" s="29">
        <f t="shared" si="7"/>
        <v>13000000</v>
      </c>
      <c r="L16" s="29">
        <f t="shared" si="7"/>
        <v>13000000</v>
      </c>
      <c r="M16" s="29">
        <f t="shared" si="7"/>
        <v>13000000</v>
      </c>
      <c r="N16" s="30">
        <f t="shared" si="7"/>
        <v>13000000</v>
      </c>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row>
    <row r="17" spans="2:42" x14ac:dyDescent="0.25">
      <c r="B17" s="13" t="s">
        <v>12</v>
      </c>
      <c r="C17" s="14"/>
      <c r="D17" s="31">
        <f>(D14/$I$5)^(1/$I$7)-1</f>
        <v>7.4437375217522694E-2</v>
      </c>
      <c r="E17" s="31">
        <f>(E14/$I$5)^(1/$I$7)-1</f>
        <v>0.12246204830937302</v>
      </c>
      <c r="F17" s="31">
        <f t="shared" ref="F17:N17" si="8">(F14/$I$5)^(1/$I$7)-1</f>
        <v>0.12246204830937302</v>
      </c>
      <c r="G17" s="31">
        <f t="shared" si="8"/>
        <v>0.12246204830937302</v>
      </c>
      <c r="H17" s="31">
        <f t="shared" si="8"/>
        <v>0.12246204830937302</v>
      </c>
      <c r="I17" s="31">
        <f t="shared" si="8"/>
        <v>0.12246204830937302</v>
      </c>
      <c r="J17" s="31">
        <f t="shared" si="8"/>
        <v>0.12246204830937302</v>
      </c>
      <c r="K17" s="31">
        <f t="shared" si="8"/>
        <v>0.12246204830937302</v>
      </c>
      <c r="L17" s="31">
        <f t="shared" si="8"/>
        <v>0.12246204830937302</v>
      </c>
      <c r="M17" s="31">
        <f t="shared" si="8"/>
        <v>0.12246204830937302</v>
      </c>
      <c r="N17" s="32">
        <f t="shared" si="8"/>
        <v>0.12246204830937302</v>
      </c>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row>
    <row r="18" spans="2:42" x14ac:dyDescent="0.25">
      <c r="B18" s="13" t="s">
        <v>16</v>
      </c>
      <c r="C18" s="14"/>
      <c r="D18" s="33">
        <f>D14/$I$5</f>
        <v>1.5384615384615385</v>
      </c>
      <c r="E18" s="33">
        <f>E14/$I$5</f>
        <v>2</v>
      </c>
      <c r="F18" s="33">
        <f t="shared" ref="F18:N18" si="9">F14/$I$5</f>
        <v>2</v>
      </c>
      <c r="G18" s="33">
        <f t="shared" si="9"/>
        <v>2</v>
      </c>
      <c r="H18" s="33">
        <f t="shared" si="9"/>
        <v>2</v>
      </c>
      <c r="I18" s="33">
        <f t="shared" si="9"/>
        <v>2</v>
      </c>
      <c r="J18" s="33">
        <f t="shared" si="9"/>
        <v>2</v>
      </c>
      <c r="K18" s="33">
        <f t="shared" si="9"/>
        <v>2</v>
      </c>
      <c r="L18" s="33">
        <f t="shared" si="9"/>
        <v>2</v>
      </c>
      <c r="M18" s="33">
        <f t="shared" si="9"/>
        <v>2</v>
      </c>
      <c r="N18" s="34">
        <f t="shared" si="9"/>
        <v>2</v>
      </c>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row>
    <row r="19" spans="2:42" x14ac:dyDescent="0.25">
      <c r="B19" s="13"/>
      <c r="C19" s="14"/>
      <c r="D19" s="29"/>
      <c r="E19" s="29"/>
      <c r="F19" s="29"/>
      <c r="G19" s="29"/>
      <c r="H19" s="29"/>
      <c r="I19" s="29"/>
      <c r="J19" s="29"/>
      <c r="K19" s="29"/>
      <c r="L19" s="29"/>
      <c r="M19" s="29"/>
      <c r="N19" s="30"/>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row>
    <row r="20" spans="2:42" x14ac:dyDescent="0.25">
      <c r="B20" s="13" t="s">
        <v>15</v>
      </c>
      <c r="C20" s="14"/>
      <c r="D20" s="29">
        <f t="shared" ref="D20:N20" si="10">$N$5*D9</f>
        <v>1800000</v>
      </c>
      <c r="E20" s="29">
        <f t="shared" si="10"/>
        <v>2700000</v>
      </c>
      <c r="F20" s="29">
        <f t="shared" si="10"/>
        <v>3600000</v>
      </c>
      <c r="G20" s="29">
        <f t="shared" si="10"/>
        <v>4500000</v>
      </c>
      <c r="H20" s="29">
        <f t="shared" si="10"/>
        <v>5400000</v>
      </c>
      <c r="I20" s="29">
        <f t="shared" si="10"/>
        <v>6300000</v>
      </c>
      <c r="J20" s="29">
        <f t="shared" si="10"/>
        <v>7200000</v>
      </c>
      <c r="K20" s="29">
        <f t="shared" si="10"/>
        <v>8100000</v>
      </c>
      <c r="L20" s="29">
        <f t="shared" si="10"/>
        <v>9000000</v>
      </c>
      <c r="M20" s="29">
        <f t="shared" si="10"/>
        <v>9900000</v>
      </c>
      <c r="N20" s="30">
        <f t="shared" si="10"/>
        <v>10800000</v>
      </c>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row>
    <row r="21" spans="2:42" x14ac:dyDescent="0.25">
      <c r="B21" s="13" t="s">
        <v>18</v>
      </c>
      <c r="C21" s="14"/>
      <c r="D21" s="29">
        <f t="shared" ref="D21:N21" si="11">$N$6*D9</f>
        <v>800000</v>
      </c>
      <c r="E21" s="29">
        <f t="shared" si="11"/>
        <v>1200000</v>
      </c>
      <c r="F21" s="29">
        <f t="shared" si="11"/>
        <v>1600000</v>
      </c>
      <c r="G21" s="29">
        <f t="shared" si="11"/>
        <v>2000000</v>
      </c>
      <c r="H21" s="29">
        <f t="shared" si="11"/>
        <v>2400000</v>
      </c>
      <c r="I21" s="29">
        <f t="shared" si="11"/>
        <v>2800000</v>
      </c>
      <c r="J21" s="29">
        <f t="shared" si="11"/>
        <v>3200000</v>
      </c>
      <c r="K21" s="29">
        <f t="shared" si="11"/>
        <v>3600000</v>
      </c>
      <c r="L21" s="29">
        <f t="shared" si="11"/>
        <v>4000000</v>
      </c>
      <c r="M21" s="29">
        <f t="shared" si="11"/>
        <v>4400000</v>
      </c>
      <c r="N21" s="30">
        <f t="shared" si="11"/>
        <v>4800000</v>
      </c>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row>
    <row r="22" spans="2:42" x14ac:dyDescent="0.25">
      <c r="B22" s="13" t="s">
        <v>12</v>
      </c>
      <c r="C22" s="14"/>
      <c r="D22" s="31">
        <f>(D20/$I$5)^(1/$I$7)-1</f>
        <v>-0.14162578106744295</v>
      </c>
      <c r="E22" s="31">
        <f>(E20/$I$5)^(1/$I$7)-1</f>
        <v>-8.1614097831554711E-2</v>
      </c>
      <c r="F22" s="31">
        <f t="shared" ref="F22:N22" si="12">(F20/$I$5)^(1/$I$7)-1</f>
        <v>-3.6507516001003881E-2</v>
      </c>
      <c r="G22" s="31">
        <f t="shared" si="12"/>
        <v>0</v>
      </c>
      <c r="H22" s="31">
        <f t="shared" si="12"/>
        <v>3.0853320886444546E-2</v>
      </c>
      <c r="I22" s="31">
        <f t="shared" si="12"/>
        <v>5.7680926405216493E-2</v>
      </c>
      <c r="J22" s="31">
        <f t="shared" si="12"/>
        <v>8.1483747120199013E-2</v>
      </c>
      <c r="K22" s="31">
        <f t="shared" si="12"/>
        <v>0.10292356902673916</v>
      </c>
      <c r="L22" s="31">
        <f t="shared" si="12"/>
        <v>0.12246204830937302</v>
      </c>
      <c r="M22" s="31">
        <f t="shared" si="12"/>
        <v>0.14043476220754814</v>
      </c>
      <c r="N22" s="32">
        <f t="shared" si="12"/>
        <v>0.15709373006871785</v>
      </c>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row>
    <row r="23" spans="2:42" ht="15.75" thickBot="1" x14ac:dyDescent="0.3">
      <c r="B23" s="19" t="s">
        <v>16</v>
      </c>
      <c r="C23" s="20"/>
      <c r="D23" s="35">
        <f>D20/$I$5</f>
        <v>0.4</v>
      </c>
      <c r="E23" s="35">
        <f>E20/$I$5</f>
        <v>0.6</v>
      </c>
      <c r="F23" s="35">
        <f t="shared" ref="F23:N23" si="13">F20/$I$5</f>
        <v>0.8</v>
      </c>
      <c r="G23" s="35">
        <f t="shared" si="13"/>
        <v>1</v>
      </c>
      <c r="H23" s="35">
        <f t="shared" si="13"/>
        <v>1.2</v>
      </c>
      <c r="I23" s="35">
        <f t="shared" si="13"/>
        <v>1.4</v>
      </c>
      <c r="J23" s="35">
        <f t="shared" si="13"/>
        <v>1.6</v>
      </c>
      <c r="K23" s="35">
        <f t="shared" si="13"/>
        <v>1.8</v>
      </c>
      <c r="L23" s="35">
        <f t="shared" si="13"/>
        <v>2</v>
      </c>
      <c r="M23" s="35">
        <f t="shared" si="13"/>
        <v>2.2000000000000002</v>
      </c>
      <c r="N23" s="36">
        <f t="shared" si="13"/>
        <v>2.4</v>
      </c>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row>
    <row r="48" spans="4:42" x14ac:dyDescent="0.25">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row>
    <row r="50" spans="4:42" x14ac:dyDescent="0.25">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row>
    <row r="52" spans="4:42" x14ac:dyDescent="0.25">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row>
    <row r="55" spans="4:42" x14ac:dyDescent="0.25">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row>
    <row r="57" spans="4:42" x14ac:dyDescent="0.25">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row>
    <row r="59" spans="4:42" x14ac:dyDescent="0.25">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row>
    <row r="62" spans="4:42" x14ac:dyDescent="0.25">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row>
    <row r="63" spans="4:42" x14ac:dyDescent="0.25">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row>
    <row r="64" spans="4:42" x14ac:dyDescent="0.25">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row>
    <row r="65" spans="4:42" x14ac:dyDescent="0.25">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row>
  </sheetData>
  <mergeCells count="1">
    <mergeCell ref="A2:M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Non-Participating Liq Pref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Allman</dc:creator>
  <cp:lastModifiedBy>Keith Allman</cp:lastModifiedBy>
  <dcterms:created xsi:type="dcterms:W3CDTF">2014-04-20T17:32:18Z</dcterms:created>
  <dcterms:modified xsi:type="dcterms:W3CDTF">2020-10-11T14:17:41Z</dcterms:modified>
</cp:coreProperties>
</file>